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workbookPr/>
  <mc:AlternateContent xmlns:mc="http://schemas.openxmlformats.org/markup-compatibility/2006">
    <mc:Choice Requires="x15">
      <x15ac:absPath xmlns:x15ac="http://schemas.microsoft.com/office/spreadsheetml/2010/11/ac" url="https://myenergibinbrook-my.sharepoint.com/personal/james_kitching_myenergi_com/Documents/Desktop/OCPP/"/>
    </mc:Choice>
  </mc:AlternateContent>
  <xr:revisionPtr revIDLastSave="17" documentId="13_ncr:1_{2ADA8816-3538-4006-92AE-34A2C20A1D20}" xr6:coauthVersionLast="47" xr6:coauthVersionMax="47" xr10:uidLastSave="{CFD753BF-7CBB-4486-94B4-6E23F48D4D29}"/>
  <bookViews>
    <workbookView xWindow="-120" yWindow="-120" windowWidth="29040" windowHeight="15720" xr2:uid="{4DBAC975-3041-47E0-BE63-ABEE5E8E9CDA}"/>
  </bookViews>
  <sheets>
    <sheet name="Step 1 Answer Questions Here" sheetId="1" r:id="rId1"/>
    <sheet name="Sheet1" sheetId="4" state="hidden" r:id="rId2"/>
    <sheet name="Step 2 Your Configraution " sheetId="3" r:id="rId3"/>
    <sheet name="List "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3" l="1"/>
  <c r="C19" i="1"/>
  <c r="F14" i="3"/>
  <c r="F13" i="3"/>
  <c r="F12" i="3"/>
  <c r="F11" i="3"/>
  <c r="G1" i="2" s="1"/>
  <c r="F8" i="3"/>
  <c r="C18" i="1"/>
  <c r="C9" i="1"/>
  <c r="C8" i="1"/>
  <c r="F20" i="3"/>
  <c r="F19" i="3"/>
  <c r="F18" i="3"/>
  <c r="F17" i="3"/>
  <c r="F16" i="3"/>
  <c r="F15" i="3"/>
  <c r="F10" i="3"/>
  <c r="F21" i="3" s="1"/>
  <c r="F9" i="3"/>
  <c r="C7" i="1"/>
  <c r="A15" i="1"/>
  <c r="A14" i="1"/>
  <c r="A13" i="1"/>
  <c r="A12" i="1"/>
  <c r="A11" i="1"/>
</calcChain>
</file>

<file path=xl/sharedStrings.xml><?xml version="1.0" encoding="utf-8"?>
<sst xmlns="http://schemas.openxmlformats.org/spreadsheetml/2006/main" count="67" uniqueCount="57">
  <si>
    <t xml:space="preserve">OCPP Commercial Configuration Generation for zappi </t>
  </si>
  <si>
    <t xml:space="preserve">Customer Question </t>
  </si>
  <si>
    <t xml:space="preserve">Enter Value here </t>
  </si>
  <si>
    <t xml:space="preserve">Validation Check </t>
  </si>
  <si>
    <t>Help</t>
  </si>
  <si>
    <t>What is the name of your charger</t>
  </si>
  <si>
    <t>This should be something that is helpful to the user of your charge point, such as 'Salt House - Bay 1'</t>
  </si>
  <si>
    <t>What is the ID of the charger in the customer app?</t>
  </si>
  <si>
    <t xml:space="preserve">Go to the customer app your charger is on, is there an ID? If so enter this here. </t>
  </si>
  <si>
    <t>What provider are you using?</t>
  </si>
  <si>
    <t xml:space="preserve">For example "Monta, Fuuse, Tap-Electric- E-flux </t>
  </si>
  <si>
    <t xml:space="preserve">Will your drivers pay for charging? </t>
  </si>
  <si>
    <t>Is your charger free to use or do uses need to pay to charge?</t>
  </si>
  <si>
    <t>One off Connection Fee</t>
  </si>
  <si>
    <t>Select the tariff structure used to charge your users, you can find this on the customer app</t>
  </si>
  <si>
    <t xml:space="preserve">Enter the price in the format 0.00 For example £0.24 </t>
  </si>
  <si>
    <t>N/A</t>
  </si>
  <si>
    <t>Should charging by allowed by Entering a PIN Code</t>
  </si>
  <si>
    <t>YES</t>
  </si>
  <si>
    <t>Should entering a valid PIN code on zappi allow charging?</t>
  </si>
  <si>
    <t>Does this station have payment terminal?</t>
  </si>
  <si>
    <t>NO</t>
  </si>
  <si>
    <t xml:space="preserve">Does this station have a standalone card reader (either contactless or physical card reader) </t>
  </si>
  <si>
    <t>What is the URL (web address) that directs to this charger in the app or a webpage to pay?</t>
  </si>
  <si>
    <t xml:space="preserve">If unknown or URL is too big, leave blank </t>
  </si>
  <si>
    <t>What number should a customer call if they a fault?</t>
  </si>
  <si>
    <t>Enter the support phone number for this station</t>
  </si>
  <si>
    <t xml:space="preserve">Customer Guidance: If you know how to you might be able to update this configuration yourself (platform dependent), if not please pass this information to your platform operator asking them to make the following OCPP Configuration Changes </t>
  </si>
  <si>
    <t xml:space="preserve">OCPP Parameter  </t>
  </si>
  <si>
    <t>Value</t>
  </si>
  <si>
    <t>CommercialMode</t>
  </si>
  <si>
    <t>HasPaymentTerminal</t>
  </si>
  <si>
    <t>FreeVendScreen</t>
  </si>
  <si>
    <t>PricekWh</t>
  </si>
  <si>
    <t>PriceMinute</t>
  </si>
  <si>
    <t>IdleFee</t>
  </si>
  <si>
    <t>ConnectionFee</t>
  </si>
  <si>
    <t>TariffType</t>
  </si>
  <si>
    <t>AppName</t>
  </si>
  <si>
    <t>SupportContact</t>
  </si>
  <si>
    <t>AllowPINCode</t>
  </si>
  <si>
    <t>ChargerID</t>
  </si>
  <si>
    <t>ChargerName</t>
  </si>
  <si>
    <t>FreeCharging</t>
  </si>
  <si>
    <t>PaymentURL</t>
  </si>
  <si>
    <t xml:space="preserve">Price Per kWh (p/kWh) </t>
  </si>
  <si>
    <t>TARIFF_KWH</t>
  </si>
  <si>
    <t>Total Tariffs selected</t>
  </si>
  <si>
    <t xml:space="preserve">Price Per Minute (p/Minute) </t>
  </si>
  <si>
    <t>TARIFF_MINUTE</t>
  </si>
  <si>
    <t>TARIFF_CONNECTION_FEE</t>
  </si>
  <si>
    <t>Price Per kWh (p/kWh) + Idle Fee (p/Minute)</t>
  </si>
  <si>
    <t>TARIFF_KWH, TARIFF_IDLE_FEE</t>
  </si>
  <si>
    <t>Price Per Minute (p/Minute) + Idle Fee (p/Minute)</t>
  </si>
  <si>
    <t>TARIFF_MINUTE, TARIFF_IDLE_FEE</t>
  </si>
  <si>
    <t>One off Connection Fee + Idle Fee (p/Minute)</t>
  </si>
  <si>
    <t>TARIFF_CONNECTION_FEE, TARIFF_IDLE_FEE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</si>
</sst>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Aptos Narrow"/>
      <family val="2"/>
      <scheme val="minor"/>
    </font>
    <font>
      <b/>
      <sz val="11"/>
      <color theme="0"/>
      <name val="Aptos Narrow"/>
      <family val="2"/>
      <scheme val="minor"/>
    </font>
    <font>
      <sz val="11"/>
      <color theme="1"/>
      <name val="Overpass"/>
    </font>
    <font>
      <sz val="11"/>
      <color theme="0"/>
      <name val="Overpass"/>
    </font>
    <font>
      <sz val="18"/>
      <color theme="1"/>
      <name val="Overpass"/>
    </font>
    <font>
      <b/>
      <sz val="11"/>
      <color theme="0"/>
      <name val="Overpass"/>
    </font>
    <font>
      <b/>
      <sz val="11"/>
      <color theme="1"/>
      <name val="Overpass"/>
    </font>
    <font>
      <u/>
      <sz val="11"/>
      <color theme="10"/>
      <name val="Aptos Narrow"/>
      <family val="2"/>
      <scheme val="minor"/>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38">
    <xf numFmtId="0" fontId="0" fillId="0" borderId="0" xfId="0"/>
    <xf numFmtId="0" fontId="0" fillId="0" borderId="8" xfId="0" applyBorder="1"/>
    <xf numFmtId="0" fontId="2" fillId="0" borderId="0" xfId="0" applyFont="1"/>
    <xf numFmtId="0" fontId="3" fillId="2" borderId="4" xfId="0" applyFont="1" applyFill="1" applyBorder="1"/>
    <xf numFmtId="0" fontId="3" fillId="2" borderId="6" xfId="0" applyFont="1" applyFill="1" applyBorder="1"/>
    <xf numFmtId="0" fontId="2" fillId="0" borderId="9" xfId="0" applyFont="1" applyBorder="1"/>
    <xf numFmtId="0" fontId="2" fillId="3" borderId="9" xfId="0" applyFont="1" applyFill="1" applyBorder="1"/>
    <xf numFmtId="0" fontId="5" fillId="2" borderId="1" xfId="0" applyFont="1" applyFill="1" applyBorder="1"/>
    <xf numFmtId="0" fontId="5" fillId="2" borderId="9" xfId="0" applyFont="1" applyFill="1" applyBorder="1"/>
    <xf numFmtId="0" fontId="1" fillId="2" borderId="1" xfId="0" applyFont="1" applyFill="1" applyBorder="1"/>
    <xf numFmtId="0" fontId="1" fillId="2" borderId="3" xfId="0" applyFont="1" applyFill="1" applyBorder="1" applyAlignment="1">
      <alignment horizontal="center"/>
    </xf>
    <xf numFmtId="0" fontId="0" fillId="0" borderId="4" xfId="0" applyBorder="1"/>
    <xf numFmtId="0" fontId="0" fillId="0" borderId="5" xfId="0" applyBorder="1" applyAlignment="1">
      <alignment horizontal="center"/>
    </xf>
    <xf numFmtId="0" fontId="0" fillId="0" borderId="6" xfId="0" applyBorder="1"/>
    <xf numFmtId="49" fontId="0" fillId="0" borderId="5" xfId="0" applyNumberFormat="1" applyBorder="1" applyAlignment="1">
      <alignment horizontal="center"/>
    </xf>
    <xf numFmtId="49" fontId="2" fillId="3" borderId="9" xfId="0" applyNumberFormat="1" applyFont="1" applyFill="1" applyBorder="1"/>
    <xf numFmtId="0" fontId="7" fillId="3" borderId="9" xfId="1" applyFill="1" applyBorder="1"/>
    <xf numFmtId="0" fontId="0" fillId="0" borderId="1"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0" fillId="0" borderId="2" xfId="0" applyBorder="1" applyAlignment="1">
      <alignment horizontal="center"/>
    </xf>
    <xf numFmtId="0" fontId="0" fillId="0" borderId="0" xfId="0" applyAlignment="1">
      <alignment horizontal="center"/>
    </xf>
    <xf numFmtId="0" fontId="0" fillId="0" borderId="7"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0</xdr:row>
      <xdr:rowOff>76200</xdr:rowOff>
    </xdr:from>
    <xdr:to>
      <xdr:col>0</xdr:col>
      <xdr:colOff>2257426</xdr:colOff>
      <xdr:row>2</xdr:row>
      <xdr:rowOff>182001</xdr:rowOff>
    </xdr:to>
    <xdr:pic>
      <xdr:nvPicPr>
        <xdr:cNvPr id="2" name="Picture 1" descr="See the source image">
          <a:extLst>
            <a:ext uri="{FF2B5EF4-FFF2-40B4-BE49-F238E27FC236}">
              <a16:creationId xmlns:a16="http://schemas.microsoft.com/office/drawing/2014/main" id="{A67F3EAA-B680-4B25-B9D0-2245983A93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76200"/>
          <a:ext cx="2190750" cy="543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142876</xdr:colOff>
      <xdr:row>0</xdr:row>
      <xdr:rowOff>73025</xdr:rowOff>
    </xdr:from>
    <xdr:to>
      <xdr:col>3</xdr:col>
      <xdr:colOff>273051</xdr:colOff>
      <xdr:row>3</xdr:row>
      <xdr:rowOff>19606</xdr:rowOff>
    </xdr:to>
    <xdr:pic>
      <xdr:nvPicPr>
        <xdr:cNvPr id="2" name="Picture 1" descr="See the source image">
          <a:extLst>
            <a:ext uri="{FF2B5EF4-FFF2-40B4-BE49-F238E27FC236}">
              <a16:creationId xmlns:a16="http://schemas.microsoft.com/office/drawing/2014/main" id="{ED214567-F9CD-4E0B-B326-DAC757A076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6" y="73025"/>
          <a:ext cx="1962150" cy="489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617AB-4212-4FC7-BC83-81F4DDBFA166}">
  <dimension ref="A1:D19"/>
  <sheetViews>
    <sheetView tabSelected="1" zoomScale="90" zoomScaleNormal="90" workbookViewId="0">
      <selection activeCell="B11" sqref="B11"/>
    </sheetView>
  </sheetViews>
  <sheetFormatPr defaultRowHeight="15"/>
  <cols>
    <col min="1" max="1" width="89.85546875" bestFit="1" customWidth="1"/>
    <col min="2" max="2" width="42.28515625" bestFit="1" customWidth="1"/>
    <col min="3" max="3" width="44" bestFit="1" customWidth="1"/>
    <col min="4" max="4" width="95.140625" bestFit="1" customWidth="1"/>
  </cols>
  <sheetData>
    <row r="1" spans="1:4" ht="18">
      <c r="A1" s="17"/>
      <c r="B1" s="20" t="s">
        <v>0</v>
      </c>
      <c r="C1" s="21"/>
      <c r="D1" s="2"/>
    </row>
    <row r="2" spans="1:4" ht="18">
      <c r="A2" s="18"/>
      <c r="B2" s="22"/>
      <c r="C2" s="23"/>
      <c r="D2" s="2"/>
    </row>
    <row r="3" spans="1:4" ht="18.75" thickBot="1">
      <c r="A3" s="19"/>
      <c r="B3" s="24"/>
      <c r="C3" s="25"/>
      <c r="D3" s="2"/>
    </row>
    <row r="4" spans="1:4" ht="18">
      <c r="B4" s="2"/>
      <c r="C4" s="2"/>
      <c r="D4" s="2"/>
    </row>
    <row r="5" spans="1:4" ht="18.75" thickBot="1">
      <c r="B5" s="2"/>
      <c r="C5" s="2"/>
      <c r="D5" s="2"/>
    </row>
    <row r="6" spans="1:4" ht="18">
      <c r="A6" s="7" t="s">
        <v>1</v>
      </c>
      <c r="B6" s="8" t="s">
        <v>2</v>
      </c>
      <c r="C6" s="8" t="s">
        <v>3</v>
      </c>
      <c r="D6" s="8" t="s">
        <v>4</v>
      </c>
    </row>
    <row r="7" spans="1:4" ht="18">
      <c r="A7" s="3" t="s">
        <v>5</v>
      </c>
      <c r="B7" s="6"/>
      <c r="C7" s="5" t="str">
        <f>IF(B7="","",IF(LEN(B7)&gt;16,"Too long max 16 characters (including spaces)","OK"))</f>
        <v/>
      </c>
      <c r="D7" s="5" t="s">
        <v>6</v>
      </c>
    </row>
    <row r="8" spans="1:4" ht="18">
      <c r="A8" s="3" t="s">
        <v>7</v>
      </c>
      <c r="B8" s="15"/>
      <c r="C8" s="5" t="str">
        <f>IF(B8="","",IF(LEN(B8)&gt;18,"Too long max 18 characters (including spaces)","OK"))</f>
        <v/>
      </c>
      <c r="D8" s="5" t="s">
        <v>8</v>
      </c>
    </row>
    <row r="9" spans="1:4" ht="18">
      <c r="A9" s="3" t="s">
        <v>9</v>
      </c>
      <c r="B9" s="6"/>
      <c r="C9" s="5" t="str">
        <f>IF(B9="","",IF(LEN(B9)&gt;17,"Too long max 17 characters (including spaces)","OK"))</f>
        <v/>
      </c>
      <c r="D9" s="5" t="s">
        <v>10</v>
      </c>
    </row>
    <row r="10" spans="1:4" ht="18">
      <c r="A10" s="3" t="s">
        <v>11</v>
      </c>
      <c r="B10" s="6"/>
      <c r="C10" s="5"/>
      <c r="D10" s="5" t="s">
        <v>12</v>
      </c>
    </row>
    <row r="11" spans="1:4" ht="18">
      <c r="A11" s="3" t="str">
        <f>IF(B10="YES","What type of tariff are you using?","N/A - Go to next question")</f>
        <v>N/A - Go to next question</v>
      </c>
      <c r="B11" s="6" t="s">
        <v>13</v>
      </c>
      <c r="C11" s="5"/>
      <c r="D11" s="5" t="s">
        <v>14</v>
      </c>
    </row>
    <row r="12" spans="1:4" ht="18">
      <c r="A12" s="3" t="str">
        <f>IF(OR(B11='List '!A4,B11='List '!A1),"What is the price per kWh?", "N/A - Go to next question")</f>
        <v>N/A - Go to next question</v>
      </c>
      <c r="B12" s="6"/>
      <c r="C12" s="5"/>
      <c r="D12" s="5" t="s">
        <v>15</v>
      </c>
    </row>
    <row r="13" spans="1:4" ht="18">
      <c r="A13" s="3" t="str">
        <f>IF(OR(B11='List '!A2,B11='List '!A5),"What is the price per minute?", "N/A - Go to next question")</f>
        <v>N/A - Go to next question</v>
      </c>
      <c r="B13" s="6"/>
      <c r="C13" s="5" t="s">
        <v>16</v>
      </c>
      <c r="D13" s="5" t="s">
        <v>15</v>
      </c>
    </row>
    <row r="14" spans="1:4" ht="18">
      <c r="A14" s="3" t="str">
        <f>IF(OR(B11='List '!A6,B11='List '!A3),"What is the connection fee price?", "N/A - Go to next question")</f>
        <v>What is the connection fee price?</v>
      </c>
      <c r="B14" s="6"/>
      <c r="C14" s="5" t="s">
        <v>16</v>
      </c>
      <c r="D14" s="5" t="s">
        <v>15</v>
      </c>
    </row>
    <row r="15" spans="1:4" ht="18">
      <c r="A15" s="3" t="str">
        <f>IF(OR(B11='List '!A4,B11='List '!A5,B11='List '!A6),"What is the idle fee price?", "N/A - Go to next question")</f>
        <v>N/A - Go to next question</v>
      </c>
      <c r="B15" s="6"/>
      <c r="C15" s="5" t="s">
        <v>16</v>
      </c>
      <c r="D15" s="5" t="s">
        <v>15</v>
      </c>
    </row>
    <row r="16" spans="1:4" ht="18">
      <c r="A16" s="3" t="s">
        <v>17</v>
      </c>
      <c r="B16" s="6" t="s">
        <v>18</v>
      </c>
      <c r="C16" s="5" t="s">
        <v>16</v>
      </c>
      <c r="D16" s="5" t="s">
        <v>19</v>
      </c>
    </row>
    <row r="17" spans="1:4" ht="18">
      <c r="A17" s="3" t="s">
        <v>20</v>
      </c>
      <c r="B17" s="6" t="s">
        <v>21</v>
      </c>
      <c r="C17" s="5" t="s">
        <v>16</v>
      </c>
      <c r="D17" s="5" t="s">
        <v>22</v>
      </c>
    </row>
    <row r="18" spans="1:4" ht="18">
      <c r="A18" s="3" t="s">
        <v>23</v>
      </c>
      <c r="B18" s="16"/>
      <c r="C18" s="5" t="str">
        <f>IF(B18="","",IF(LEN(B7)&gt;58," This address is too long max 58 characters (including spaces), consider using a URL shortner if possible or leave blank","OK"))</f>
        <v/>
      </c>
      <c r="D18" s="5" t="s">
        <v>24</v>
      </c>
    </row>
    <row r="19" spans="1:4" ht="18.75" thickBot="1">
      <c r="A19" s="4" t="s">
        <v>25</v>
      </c>
      <c r="B19" s="6"/>
      <c r="C19" s="5" t="str">
        <f>IF(B19="","",IF(LEN(B19)&gt;21,"Too long max 21 characters (including spaces)","OK"))</f>
        <v/>
      </c>
      <c r="D19" s="5" t="s">
        <v>26</v>
      </c>
    </row>
  </sheetData>
  <mergeCells count="2">
    <mergeCell ref="A1:A3"/>
    <mergeCell ref="B1:C3"/>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9F8671F7-73DD-40AF-9BAB-EFAA5BC5797F}">
          <x14:formula1>
            <xm:f>'List '!$A$1:$A$6</xm:f>
          </x14:formula1>
          <xm:sqref>B11</xm:sqref>
        </x14:dataValidation>
        <x14:dataValidation type="list" allowBlank="1" showInputMessage="1" showErrorMessage="1" xr:uid="{76760959-48C9-41CE-A187-2F7D97BDBA04}">
          <x14:formula1>
            <xm:f>'List '!$D$1:$D$2</xm:f>
          </x14:formula1>
          <xm:sqref>B10 B16:B17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9C89F-89C5-4B28-8B89-6681B9731042}">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87D17-45E5-4DA6-8C66-58BA71F84C52}">
  <dimension ref="A1:K30"/>
  <sheetViews>
    <sheetView topLeftCell="A6" workbookViewId="0">
      <selection activeCell="E32" sqref="E32"/>
    </sheetView>
  </sheetViews>
  <sheetFormatPr defaultRowHeight="15"/>
  <cols>
    <col min="5" max="5" width="19.42578125" bestFit="1" customWidth="1"/>
    <col min="6" max="6" width="39.140625" bestFit="1" customWidth="1"/>
  </cols>
  <sheetData>
    <row r="1" spans="1:11">
      <c r="A1" s="17"/>
      <c r="B1" s="35"/>
      <c r="C1" s="35"/>
      <c r="D1" s="35"/>
      <c r="E1" s="26" t="s">
        <v>27</v>
      </c>
      <c r="F1" s="27"/>
      <c r="G1" s="27"/>
      <c r="H1" s="27"/>
      <c r="I1" s="27"/>
      <c r="J1" s="27"/>
      <c r="K1" s="28"/>
    </row>
    <row r="2" spans="1:11">
      <c r="A2" s="18"/>
      <c r="B2" s="36"/>
      <c r="C2" s="36"/>
      <c r="D2" s="36"/>
      <c r="E2" s="29"/>
      <c r="F2" s="30"/>
      <c r="G2" s="30"/>
      <c r="H2" s="30"/>
      <c r="I2" s="30"/>
      <c r="J2" s="30"/>
      <c r="K2" s="31"/>
    </row>
    <row r="3" spans="1:11">
      <c r="A3" s="18"/>
      <c r="B3" s="36"/>
      <c r="C3" s="36"/>
      <c r="D3" s="36"/>
      <c r="E3" s="29"/>
      <c r="F3" s="30"/>
      <c r="G3" s="30"/>
      <c r="H3" s="30"/>
      <c r="I3" s="30"/>
      <c r="J3" s="30"/>
      <c r="K3" s="31"/>
    </row>
    <row r="4" spans="1:11" ht="15.75" thickBot="1">
      <c r="A4" s="19"/>
      <c r="B4" s="37"/>
      <c r="C4" s="37"/>
      <c r="D4" s="37"/>
      <c r="E4" s="32"/>
      <c r="F4" s="33"/>
      <c r="G4" s="33"/>
      <c r="H4" s="33"/>
      <c r="I4" s="33"/>
      <c r="J4" s="33"/>
      <c r="K4" s="34"/>
    </row>
    <row r="6" spans="1:11" ht="15.75" thickBot="1"/>
    <row r="7" spans="1:11">
      <c r="E7" s="9" t="s">
        <v>28</v>
      </c>
      <c r="F7" s="10" t="s">
        <v>29</v>
      </c>
    </row>
    <row r="8" spans="1:11">
      <c r="E8" s="11" t="s">
        <v>30</v>
      </c>
      <c r="F8" s="12" t="str">
        <f>IF(1=1,"True","")</f>
        <v>True</v>
      </c>
    </row>
    <row r="9" spans="1:11">
      <c r="E9" s="11" t="s">
        <v>31</v>
      </c>
      <c r="F9" s="12" t="str">
        <f>IF('Step 1 Answer Questions Here'!B17="YES","True","False")</f>
        <v>False</v>
      </c>
    </row>
    <row r="10" spans="1:11">
      <c r="E10" s="11" t="s">
        <v>32</v>
      </c>
      <c r="F10" s="12" t="str">
        <f>IF('Step 1 Answer Questions Here'!B10="YES","False","True")</f>
        <v>True</v>
      </c>
    </row>
    <row r="11" spans="1:11">
      <c r="E11" s="11" t="s">
        <v>33</v>
      </c>
      <c r="F11" s="12">
        <f>IF('Step 1 Answer Questions Here'!B12&lt;&gt;"",'Step 1 Answer Questions Here'!B12,0)</f>
        <v>0</v>
      </c>
    </row>
    <row r="12" spans="1:11">
      <c r="E12" s="11" t="s">
        <v>34</v>
      </c>
      <c r="F12" s="12">
        <f>IF('Step 1 Answer Questions Here'!B13&lt;&gt;"",0,'Step 1 Answer Questions Here'!B13)</f>
        <v>0</v>
      </c>
    </row>
    <row r="13" spans="1:11">
      <c r="E13" s="11" t="s">
        <v>35</v>
      </c>
      <c r="F13" s="12">
        <f>IF('Step 1 Answer Questions Here'!B15&lt;&gt;"",0,'Step 1 Answer Questions Here'!B15)</f>
        <v>0</v>
      </c>
    </row>
    <row r="14" spans="1:11">
      <c r="E14" s="11" t="s">
        <v>36</v>
      </c>
      <c r="F14" s="12">
        <f>IF('Step 1 Answer Questions Here'!B14&lt;&gt;"",0,'Step 1 Answer Questions Here'!B14)</f>
        <v>0</v>
      </c>
    </row>
    <row r="15" spans="1:11">
      <c r="E15" s="11" t="s">
        <v>37</v>
      </c>
      <c r="F15" s="12" t="str">
        <f>VLOOKUP('Step 1 Answer Questions Here'!B11,'List '!A1:B6,2,FALSE)</f>
        <v>TARIFF_CONNECTION_FEE</v>
      </c>
    </row>
    <row r="16" spans="1:11">
      <c r="E16" s="11" t="s">
        <v>38</v>
      </c>
      <c r="F16" s="12" t="str">
        <f>IF('Step 1 Answer Questions Here'!B9="","",'Step 1 Answer Questions Here'!B9)</f>
        <v/>
      </c>
    </row>
    <row r="17" spans="5:6">
      <c r="E17" s="11" t="s">
        <v>39</v>
      </c>
      <c r="F17" s="12" t="str">
        <f>IF('Step 1 Answer Questions Here'!B19="","",'Step 1 Answer Questions Here'!B19)</f>
        <v/>
      </c>
    </row>
    <row r="18" spans="5:6">
      <c r="E18" s="11" t="s">
        <v>40</v>
      </c>
      <c r="F18" s="12" t="str">
        <f>IF('Step 1 Answer Questions Here'!B16="YES","True","False")</f>
        <v>True</v>
      </c>
    </row>
    <row r="19" spans="5:6">
      <c r="E19" s="11" t="s">
        <v>41</v>
      </c>
      <c r="F19" s="14" t="str">
        <f>IF('Step 1 Answer Questions Here'!B8="","",'Step 1 Answer Questions Here'!B8)</f>
        <v/>
      </c>
    </row>
    <row r="20" spans="5:6">
      <c r="E20" s="11" t="s">
        <v>42</v>
      </c>
      <c r="F20" s="12" t="str">
        <f>IF('Step 1 Answer Questions Here'!B7="","",'Step 1 Answer Questions Here'!B7)</f>
        <v/>
      </c>
    </row>
    <row r="21" spans="5:6">
      <c r="E21" s="11" t="s">
        <v>43</v>
      </c>
      <c r="F21" s="12" t="str">
        <f>F10</f>
        <v>True</v>
      </c>
    </row>
    <row r="22" spans="5:6" ht="15.75" thickBot="1">
      <c r="E22" s="13" t="s">
        <v>44</v>
      </c>
      <c r="F22" s="1" t="str">
        <f>IF('Step 1 Answer Questions Here'!B18="","",'Step 1 Answer Questions Here'!B18)</f>
        <v/>
      </c>
    </row>
    <row r="30" spans="5:6" ht="17.45" customHeight="1"/>
  </sheetData>
  <mergeCells count="2">
    <mergeCell ref="E1:K4"/>
    <mergeCell ref="A1:D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41757-C9C9-4510-9DF4-C7C4B5603BB1}">
  <dimension ref="A1:G6"/>
  <sheetViews>
    <sheetView workbookViewId="0">
      <selection activeCell="D3" sqref="D3"/>
    </sheetView>
  </sheetViews>
  <sheetFormatPr defaultRowHeight="15"/>
  <cols>
    <col min="1" max="1" width="42.28515625" bestFit="1" customWidth="1"/>
    <col min="2" max="2" width="39.140625" bestFit="1" customWidth="1"/>
    <col min="6" max="6" width="18.5703125" bestFit="1" customWidth="1"/>
  </cols>
  <sheetData>
    <row r="1" spans="1:7">
      <c r="A1" t="s">
        <v>45</v>
      </c>
      <c r="B1" t="s">
        <v>46</v>
      </c>
      <c r="D1" t="s">
        <v>18</v>
      </c>
      <c r="F1" t="s">
        <v>47</v>
      </c>
      <c r="G1">
        <f>COUNTIF('Step 2 Your Configraution '!F11:F14,"&gt;0")</f>
        <v>0</v>
      </c>
    </row>
    <row r="2" spans="1:7">
      <c r="A2" t="s">
        <v>48</v>
      </c>
      <c r="B2" t="s">
        <v>49</v>
      </c>
      <c r="D2" t="s">
        <v>21</v>
      </c>
    </row>
    <row r="3" spans="1:7">
      <c r="A3" t="s">
        <v>13</v>
      </c>
      <c r="B3" t="s">
        <v>50</v>
      </c>
    </row>
    <row r="4" spans="1:7">
      <c r="A4" t="s">
        <v>51</v>
      </c>
      <c r="B4" t="s">
        <v>52</v>
      </c>
    </row>
    <row r="5" spans="1:7">
      <c r="A5" t="s">
        <v>53</v>
      </c>
      <c r="B5" t="s">
        <v>54</v>
      </c>
    </row>
    <row r="6" spans="1:7">
      <c r="A6" t="s">
        <v>55</v>
      </c>
      <c r="B6"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Smith</dc:creator>
  <cp:keywords/>
  <dc:description/>
  <cp:lastModifiedBy>Kieran Maclachlan</cp:lastModifiedBy>
  <cp:revision/>
  <dcterms:created xsi:type="dcterms:W3CDTF">2024-03-15T16:14:25Z</dcterms:created>
  <dcterms:modified xsi:type="dcterms:W3CDTF">2024-09-10T08:20:42Z</dcterms:modified>
  <cp:category/>
  <cp:contentStatus/>
</cp:coreProperties>
</file>